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en_skoroszyt" defaultThemeVersion="124226"/>
  <xr:revisionPtr revIDLastSave="0" documentId="13_ncr:1_{C713BD77-B5F2-4DC0-BC9B-BBF742159263}" xr6:coauthVersionLast="47" xr6:coauthVersionMax="47" xr10:uidLastSave="{00000000-0000-0000-0000-000000000000}"/>
  <workbookProtection workbookAlgorithmName="SHA-512" workbookHashValue="hpgnryOzaRqNUxP0fn0FvhZri6iziWr88zILF+cqqh7lp+DY51KA0lzpPSQfqYKOTvx2GjNcijp7nPI8E9bySg==" workbookSaltValue="/KLdzSAsrjnm2ZtakRLT7Q==" workbookSpinCount="100000" lockStructure="1"/>
  <bookViews>
    <workbookView xWindow="-120" yWindow="-120" windowWidth="29040" windowHeight="15720" xr2:uid="{00000000-000D-0000-FFFF-FFFF00000000}"/>
  </bookViews>
  <sheets>
    <sheet name="KALKULATOR OPŁAT" sheetId="1" r:id="rId1"/>
    <sheet name="dane do obliczeń" sheetId="9" state="hidden" r:id="rId2"/>
  </sheets>
  <definedNames>
    <definedName name="_xlnm._FilterDatabase" localSheetId="0" hidden="1">'KALKULATOR OPŁAT'!#REF!</definedName>
    <definedName name="_xlnm.Criteria" localSheetId="0">'KALKULATOR OPŁAT'!#REF!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C20" i="9"/>
  <c r="F13" i="9" l="1"/>
  <c r="E30" i="1" s="1"/>
  <c r="G30" i="1" s="1"/>
  <c r="E13" i="9"/>
  <c r="E28" i="1" s="1"/>
  <c r="G28" i="1" s="1"/>
  <c r="D13" i="9"/>
  <c r="E26" i="1" s="1"/>
  <c r="G26" i="1" s="1"/>
  <c r="C13" i="9"/>
  <c r="E24" i="1" s="1"/>
  <c r="G24" i="1" s="1"/>
  <c r="G32" i="1" l="1"/>
</calcChain>
</file>

<file path=xl/sharedStrings.xml><?xml version="1.0" encoding="utf-8"?>
<sst xmlns="http://schemas.openxmlformats.org/spreadsheetml/2006/main" count="44" uniqueCount="44">
  <si>
    <t>Rodzaj taryfy</t>
  </si>
  <si>
    <t>DANE DO OBLICZEŃ KOSZTÓW</t>
  </si>
  <si>
    <t>UWAGI:</t>
  </si>
  <si>
    <t>KALKULATOR OPŁAT</t>
  </si>
  <si>
    <t>Taryfa</t>
  </si>
  <si>
    <t>Cena  za zamówioną moc cieplną [zł/MW/m-c]</t>
  </si>
  <si>
    <t>cena ciepła [zł/GJ]</t>
  </si>
  <si>
    <t>Opłata stała za usługi przesyłowe [zł/MW/m-c]</t>
  </si>
  <si>
    <t>A1 (indywidualne węzły cieplne)</t>
  </si>
  <si>
    <t>A2 (grupowe  węzły cieplne)</t>
  </si>
  <si>
    <t>A3 (sieci ciepłownicze)</t>
  </si>
  <si>
    <t>A4 (źródła ciepła)</t>
  </si>
  <si>
    <t>B (lokalne kotłownie gazowe)</t>
  </si>
  <si>
    <t>D2 (para 1,2MPa)</t>
  </si>
  <si>
    <t>l.p.</t>
  </si>
  <si>
    <t>Wartości do obliczeń (wg wyboru taryfy w zakładce "KALKULATOR OPŁAT")</t>
  </si>
  <si>
    <t>Prosimy o wybór taryfy  dla ciepła oraz wypełnienie jedynie białych pól (w tabeli "dane do obliczeń kosztów"), pozostałe są polami wynikowymi.</t>
  </si>
  <si>
    <t>KONTAKT:</t>
  </si>
  <si>
    <t>ul. Energetyków 6, 66-400 Gorzów Wlkp.</t>
  </si>
  <si>
    <t>e-mail:</t>
  </si>
  <si>
    <t>Sposób rozliczania</t>
  </si>
  <si>
    <t>warości do obliczeń miesięcznych lub rocznych</t>
  </si>
  <si>
    <t>roczny</t>
  </si>
  <si>
    <t>Ceny i stawki opłat netto [zł]</t>
  </si>
  <si>
    <t>RAZEM</t>
  </si>
  <si>
    <t>Cena za zamówioną moc cieplną [zł/MW/m-c]</t>
  </si>
  <si>
    <t>Cena ciepła [zł/GJ]</t>
  </si>
  <si>
    <t>Stawka opłaty stałej za usługi przesyłowe [zł/MW/m-c]</t>
  </si>
  <si>
    <t>Stawka opłaty zmiennej za usługi przesyłowe [zł/GJ]</t>
  </si>
  <si>
    <t>miesięczny</t>
  </si>
  <si>
    <t>Miesięczne/roczne zużycie na potrzeby c.o.+c.w.u.[GJ]:</t>
  </si>
  <si>
    <t>Opłata zmienna za usługi przesyłowe [zł/MW/m-c]</t>
  </si>
  <si>
    <t>Zamówiona moc cieplna c.o.+c.w.u.[kW]</t>
  </si>
  <si>
    <t>tel. +48 95 733 42 53, +48 95 40 87, faks +48 95 732 30 12</t>
  </si>
  <si>
    <t>PGE Energia Ciepła Spółka Akcyjna</t>
  </si>
  <si>
    <t>KALKULATOR OPŁAT ZA DOSTAWĘ CIEPŁA W ODDZIALE ELEKTROCIEPŁOWNIA W GORZOWIE WIELKOPOLSKIM</t>
  </si>
  <si>
    <t>info.ecg@gkpge.pl</t>
  </si>
  <si>
    <t xml:space="preserve">  - do opłaty netto zostanie doliczony podatek w aktualnie obowiązującej stawce VAT</t>
  </si>
  <si>
    <t xml:space="preserve">  - opłaty według Taryfy dla ciepła obowiązującej od 03.03.2026 r. </t>
  </si>
  <si>
    <t xml:space="preserve">  - w przypadku uzupełniania nośnika ciepła zostanie doliczona opłata w wysokości 32,69zł/t dla taryf A1-A4,</t>
  </si>
  <si>
    <t>oraz 31,45zł/t dla taryfy D2</t>
  </si>
  <si>
    <t>Oddział w Gorzowie Wielkopolskim - Wydział Obsługi Odbiorców</t>
  </si>
  <si>
    <r>
      <rPr>
        <b/>
        <sz val="7"/>
        <color theme="1"/>
        <rFont val="Calibri"/>
        <family val="2"/>
        <charset val="238"/>
        <scheme val="minor"/>
      </rPr>
      <t xml:space="preserve">PGE Energia Ciepła S.A.
Oddział w Gorzowie Wielkopolskim
</t>
    </r>
    <r>
      <rPr>
        <sz val="7"/>
        <color theme="1"/>
        <rFont val="Calibri"/>
        <family val="2"/>
        <scheme val="minor"/>
      </rPr>
      <t>ul. Energetyków 6, 66-400 Gorzów Wlkp.	
tel.: (+48) 95 733 41 00
e-mail: info.ecg@gkpge.pl</t>
    </r>
  </si>
  <si>
    <t>A3 (odbiorcy inni niż końcowi)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</si>
</sst>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2D74"/>
      <name val="Calibri"/>
      <family val="2"/>
      <charset val="238"/>
      <scheme val="minor"/>
    </font>
    <font>
      <b/>
      <sz val="12"/>
      <color rgb="FFE60007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70727B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u/>
      <sz val="8.5"/>
      <color theme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092D74"/>
      <name val="Calibri"/>
      <family val="2"/>
      <charset val="238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4C5D0"/>
        <bgColor indexed="64"/>
      </patternFill>
    </fill>
    <fill>
      <patternFill patternType="solid">
        <fgColor rgb="FF092D7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theme="0"/>
      </diagonal>
    </border>
    <border diagonalUp="1" diagonalDown="1">
      <left/>
      <right/>
      <top/>
      <bottom/>
      <diagonal style="thin">
        <color theme="0"/>
      </diagonal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 diagonalDown="1"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 style="thin">
        <color theme="0"/>
      </diagonal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 diagonalDown="1">
      <left style="medium">
        <color theme="0"/>
      </left>
      <right/>
      <top style="medium">
        <color theme="0"/>
      </top>
      <bottom style="medium">
        <color theme="0"/>
      </bottom>
      <diagonal style="thin">
        <color theme="0"/>
      </diagonal>
    </border>
    <border diagonalDown="1">
      <left style="medium">
        <color theme="0"/>
      </left>
      <right style="medium">
        <color theme="0"/>
      </right>
      <top style="medium">
        <color theme="0"/>
      </top>
      <bottom/>
      <diagonal style="thin">
        <color theme="0"/>
      </diagonal>
    </border>
    <border diagonalDown="1">
      <left style="medium">
        <color theme="0"/>
      </left>
      <right/>
      <top style="medium">
        <color theme="0"/>
      </top>
      <bottom/>
      <diagonal style="thin">
        <color theme="0"/>
      </diagonal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" xfId="0" applyBorder="1"/>
    <xf numFmtId="0" fontId="0" fillId="0" borderId="8" xfId="0" applyBorder="1" applyProtection="1">
      <protection hidden="1"/>
    </xf>
    <xf numFmtId="0" fontId="0" fillId="0" borderId="7" xfId="0" applyBorder="1" applyProtection="1">
      <protection hidden="1"/>
    </xf>
    <xf numFmtId="4" fontId="0" fillId="0" borderId="7" xfId="0" applyNumberFormat="1" applyBorder="1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4" fontId="0" fillId="0" borderId="13" xfId="0" applyNumberFormat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Protection="1"/>
    <xf numFmtId="0" fontId="3" fillId="0" borderId="0" xfId="0" applyFont="1" applyBorder="1" applyProtection="1"/>
    <xf numFmtId="0" fontId="11" fillId="0" borderId="0" xfId="0" applyFont="1" applyBorder="1" applyProtection="1"/>
    <xf numFmtId="0" fontId="12" fillId="0" borderId="0" xfId="0" applyFont="1" applyBorder="1" applyProtection="1"/>
    <xf numFmtId="0" fontId="18" fillId="0" borderId="0" xfId="0" applyFont="1" applyBorder="1" applyProtection="1"/>
    <xf numFmtId="0" fontId="15" fillId="0" borderId="0" xfId="0" applyFont="1" applyBorder="1" applyProtection="1"/>
    <xf numFmtId="0" fontId="15" fillId="0" borderId="0" xfId="0" applyFont="1" applyFill="1" applyBorder="1" applyProtection="1"/>
    <xf numFmtId="0" fontId="15" fillId="0" borderId="0" xfId="0" applyFont="1" applyProtection="1"/>
    <xf numFmtId="0" fontId="0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16" fillId="0" borderId="0" xfId="1" applyFont="1" applyBorder="1" applyAlignment="1" applyProtection="1"/>
    <xf numFmtId="4" fontId="22" fillId="2" borderId="0" xfId="0" applyNumberFormat="1" applyFont="1" applyFill="1" applyAlignment="1">
      <alignment horizontal="center" vertical="center" wrapText="1"/>
    </xf>
    <xf numFmtId="0" fontId="23" fillId="0" borderId="0" xfId="0" applyFont="1" applyBorder="1" applyProtection="1"/>
    <xf numFmtId="0" fontId="21" fillId="0" borderId="0" xfId="0" applyFont="1" applyBorder="1" applyProtection="1"/>
    <xf numFmtId="0" fontId="21" fillId="0" borderId="0" xfId="0" applyFont="1" applyAlignment="1" applyProtection="1">
      <alignment wrapText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wrapText="1"/>
      <protection hidden="1"/>
    </xf>
    <xf numFmtId="0" fontId="9" fillId="4" borderId="16" xfId="0" applyFont="1" applyFill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/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7" xfId="0" applyFont="1" applyFill="1" applyBorder="1" applyAlignment="1" applyProtection="1">
      <alignment horizontal="center" vertical="center" wrapText="1"/>
      <protection hidden="1"/>
    </xf>
    <xf numFmtId="4" fontId="1" fillId="0" borderId="14" xfId="0" applyNumberFormat="1" applyFont="1" applyBorder="1" applyAlignment="1" applyProtection="1">
      <alignment horizontal="right" vertical="center"/>
      <protection hidden="1"/>
    </xf>
    <xf numFmtId="4" fontId="1" fillId="0" borderId="9" xfId="0" applyNumberFormat="1" applyFont="1" applyBorder="1" applyAlignment="1" applyProtection="1">
      <alignment horizontal="right" vertical="center"/>
      <protection hidden="1"/>
    </xf>
    <xf numFmtId="4" fontId="6" fillId="0" borderId="0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wrapText="1"/>
    </xf>
    <xf numFmtId="0" fontId="21" fillId="0" borderId="0" xfId="0" applyFont="1" applyAlignment="1">
      <alignment wrapText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1" xfId="0" applyBorder="1" applyAlignment="1">
      <alignment horizontal="center" vertical="center" wrapText="1"/>
    </xf>
    <xf numFmtId="0" fontId="4" fillId="4" borderId="15" xfId="0" applyFont="1" applyFill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4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locked="0" hidden="1"/>
    </xf>
    <xf numFmtId="2" fontId="4" fillId="4" borderId="15" xfId="0" applyNumberFormat="1" applyFont="1" applyFill="1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protection hidden="1"/>
    </xf>
    <xf numFmtId="0" fontId="13" fillId="0" borderId="0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/>
    <xf numFmtId="0" fontId="19" fillId="0" borderId="0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 wrapText="1"/>
      <protection hidden="1"/>
    </xf>
    <xf numFmtId="2" fontId="17" fillId="4" borderId="15" xfId="0" applyNumberFormat="1" applyFont="1" applyFill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protection hidden="1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4" fillId="0" borderId="0" xfId="0" applyFont="1" applyAlignment="1"/>
    <xf numFmtId="0" fontId="26" fillId="0" borderId="0" xfId="0" applyFont="1" applyBorder="1" applyAlignment="1" applyProtection="1">
      <alignment wrapText="1"/>
      <protection hidden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colors>
    <mruColors>
      <color rgb="FF98959F"/>
      <color rgb="FFC4C5D0"/>
      <color rgb="FFE60007"/>
      <color rgb="FF092D74"/>
      <color rgb="FFEF7F00"/>
      <color rgb="FF7072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'dane do obliczeń'!$B$13" fmlaRange="'dane do obliczeń'!$B$3:$B$9" noThreeD="1" sel="5" val="0"/>
</file>

<file path=xl/ctrlProps/ctrlProp2.xml><?xml version="1.0" encoding="utf-8"?>
<formControlPr xmlns="http://schemas.microsoft.com/office/spreadsheetml/2009/9/main" objectType="Drop" dropStyle="combo" dx="22" fmlaLink="'dane do obliczeń'!$B$20" fmlaRange="'dane do obliczeń'!$B$17:$C$18" noThreeD="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85725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527538</xdr:colOff>
      <xdr:row>0</xdr:row>
      <xdr:rowOff>0</xdr:rowOff>
    </xdr:from>
    <xdr:to>
      <xdr:col>4</xdr:col>
      <xdr:colOff>602126</xdr:colOff>
      <xdr:row>6</xdr:row>
      <xdr:rowOff>39956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D6E42765-7A7B-477A-5F86-6EEFBC08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1519" y="0"/>
          <a:ext cx="1320165" cy="1007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.ecg@gkpge.pl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XFC52"/>
  <sheetViews>
    <sheetView showGridLines="0" tabSelected="1" topLeftCell="A8" zoomScale="130" zoomScaleNormal="130" workbookViewId="0">
      <selection activeCell="I24" sqref="I24:J25"/>
    </sheetView>
  </sheetViews>
  <sheetFormatPr defaultColWidth="0" defaultRowHeight="15" zeroHeight="1" x14ac:dyDescent="0.25"/>
  <cols>
    <col min="1" max="1" width="2.42578125" style="29" customWidth="1"/>
    <col min="2" max="8" width="9.28515625" style="29" customWidth="1"/>
    <col min="9" max="9" width="17.140625" style="29" customWidth="1"/>
    <col min="10" max="10" width="1.85546875" style="29" customWidth="1"/>
    <col min="11" max="13" width="9.140625" hidden="1" customWidth="1"/>
    <col min="14" max="50" width="0" hidden="1" customWidth="1"/>
    <col min="51" max="16383" width="9.140625" hidden="1"/>
    <col min="16384" max="16384" width="3" hidden="1" customWidth="1"/>
  </cols>
  <sheetData>
    <row r="1" spans="1:47" ht="12.95" customHeight="1" x14ac:dyDescent="0.25">
      <c r="A1" s="8"/>
      <c r="B1" s="8"/>
      <c r="C1" s="8"/>
      <c r="D1" s="8"/>
      <c r="E1" s="8"/>
      <c r="F1" s="84" t="s">
        <v>42</v>
      </c>
      <c r="G1" s="83"/>
      <c r="H1" s="83"/>
      <c r="I1" s="83"/>
      <c r="J1" s="8"/>
      <c r="K1" s="8"/>
      <c r="L1" s="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12.95" customHeight="1" x14ac:dyDescent="0.25">
      <c r="A2" s="8"/>
      <c r="B2" s="8"/>
      <c r="C2" s="8"/>
      <c r="D2" s="8"/>
      <c r="E2" s="8"/>
      <c r="F2" s="83"/>
      <c r="G2" s="83"/>
      <c r="H2" s="83"/>
      <c r="I2" s="83"/>
      <c r="J2" s="8"/>
      <c r="K2" s="8"/>
      <c r="L2" s="8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ht="12.95" customHeight="1" x14ac:dyDescent="0.25">
      <c r="A3" s="8"/>
      <c r="B3" s="8"/>
      <c r="C3" s="8"/>
      <c r="D3" s="8"/>
      <c r="E3" s="8"/>
      <c r="F3" s="83"/>
      <c r="G3" s="83"/>
      <c r="H3" s="83"/>
      <c r="I3" s="83"/>
      <c r="J3" s="8"/>
      <c r="K3" s="8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2.95" customHeight="1" x14ac:dyDescent="0.25">
      <c r="A4" s="8"/>
      <c r="B4" s="8"/>
      <c r="C4" s="8"/>
      <c r="D4" s="8"/>
      <c r="E4" s="8"/>
      <c r="F4" s="83"/>
      <c r="G4" s="83"/>
      <c r="H4" s="83"/>
      <c r="I4" s="83"/>
      <c r="J4" s="8"/>
      <c r="K4" s="8"/>
      <c r="L4" s="8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12.95" customHeight="1" x14ac:dyDescent="0.25">
      <c r="A5" s="8"/>
      <c r="B5" s="8"/>
      <c r="C5" s="8"/>
      <c r="D5" s="8"/>
      <c r="E5" s="8"/>
      <c r="F5" s="83"/>
      <c r="G5" s="83"/>
      <c r="H5" s="83"/>
      <c r="I5" s="83"/>
      <c r="J5" s="8"/>
      <c r="K5" s="8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12.95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12.95" customHeight="1" x14ac:dyDescent="0.25">
      <c r="A7" s="72" t="s">
        <v>35</v>
      </c>
      <c r="B7" s="71"/>
      <c r="C7" s="71"/>
      <c r="D7" s="71"/>
      <c r="E7" s="71"/>
      <c r="F7" s="71"/>
      <c r="G7" s="71"/>
      <c r="H7" s="71"/>
      <c r="I7" s="71"/>
      <c r="J7" s="71"/>
      <c r="K7" s="66"/>
      <c r="L7" s="6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12.95" customHeight="1" x14ac:dyDescent="0.25">
      <c r="A8" s="8"/>
      <c r="B8" s="9"/>
      <c r="C8" s="10"/>
      <c r="D8" s="10"/>
      <c r="E8" s="10"/>
      <c r="F8" s="10"/>
      <c r="G8" s="10"/>
      <c r="H8" s="10"/>
      <c r="I8" s="10"/>
      <c r="J8" s="10"/>
      <c r="K8" s="11"/>
      <c r="L8" s="1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2.95" customHeight="1" x14ac:dyDescent="0.25">
      <c r="A9" s="70" t="s">
        <v>16</v>
      </c>
      <c r="B9" s="71"/>
      <c r="C9" s="71"/>
      <c r="D9" s="71"/>
      <c r="E9" s="71"/>
      <c r="F9" s="71"/>
      <c r="G9" s="71"/>
      <c r="H9" s="71"/>
      <c r="I9" s="71"/>
      <c r="J9" s="71"/>
      <c r="K9" s="8"/>
      <c r="L9" s="8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12.9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8"/>
      <c r="L10" s="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</row>
    <row r="11" spans="1:47" ht="12.9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8"/>
      <c r="L11" s="8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</row>
    <row r="12" spans="1:47" ht="12.95" customHeight="1" x14ac:dyDescent="0.25">
      <c r="A12" s="48" t="s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8"/>
      <c r="L12" s="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</row>
    <row r="13" spans="1:47" ht="6.75" customHeight="1" x14ac:dyDescent="0.25">
      <c r="A13" s="8"/>
      <c r="B13" s="12"/>
      <c r="C13" s="26"/>
      <c r="D13" s="26"/>
      <c r="E13" s="26"/>
      <c r="F13" s="26"/>
      <c r="G13" s="26"/>
      <c r="H13" s="26"/>
      <c r="I13" s="26"/>
      <c r="J13" s="26"/>
      <c r="K13" s="8"/>
      <c r="L13" s="8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</row>
    <row r="14" spans="1:47" ht="15" customHeight="1" x14ac:dyDescent="0.25">
      <c r="A14" s="8"/>
      <c r="B14" s="62" t="s">
        <v>4</v>
      </c>
      <c r="C14" s="73"/>
      <c r="D14" s="73"/>
      <c r="E14" s="73"/>
      <c r="F14" s="74"/>
      <c r="G14" s="25"/>
      <c r="H14" s="25"/>
      <c r="I14" s="25"/>
      <c r="J14" s="26"/>
      <c r="K14" s="8"/>
      <c r="L14" s="8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</row>
    <row r="15" spans="1:47" ht="15" customHeight="1" x14ac:dyDescent="0.25">
      <c r="A15" s="8"/>
      <c r="B15" s="62" t="s">
        <v>20</v>
      </c>
      <c r="C15" s="63"/>
      <c r="D15" s="63"/>
      <c r="E15" s="63"/>
      <c r="F15" s="64"/>
      <c r="G15" s="60">
        <v>1</v>
      </c>
      <c r="H15" s="61"/>
      <c r="I15" s="61"/>
      <c r="J15" s="26"/>
      <c r="K15" s="8"/>
      <c r="L15" s="8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ht="15" customHeight="1" x14ac:dyDescent="0.25">
      <c r="A16" s="8"/>
      <c r="B16" s="75" t="s">
        <v>30</v>
      </c>
      <c r="C16" s="75"/>
      <c r="D16" s="75"/>
      <c r="E16" s="75"/>
      <c r="F16" s="76"/>
      <c r="G16" s="67">
        <v>1000</v>
      </c>
      <c r="H16" s="60"/>
      <c r="I16" s="60"/>
      <c r="J16" s="26"/>
      <c r="K16" s="8"/>
      <c r="L16" s="8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</row>
    <row r="17" spans="1:47" ht="15" customHeight="1" x14ac:dyDescent="0.25">
      <c r="A17" s="8"/>
      <c r="B17" s="68" t="s">
        <v>32</v>
      </c>
      <c r="C17" s="68"/>
      <c r="D17" s="68"/>
      <c r="E17" s="68"/>
      <c r="F17" s="69"/>
      <c r="G17" s="67">
        <v>1000</v>
      </c>
      <c r="H17" s="61"/>
      <c r="I17" s="61"/>
      <c r="J17" s="26"/>
      <c r="K17" s="8"/>
      <c r="L17" s="8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</row>
    <row r="18" spans="1:47" ht="12.95" customHeight="1" x14ac:dyDescent="0.25">
      <c r="A18" s="1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47" ht="12.95" customHeight="1" x14ac:dyDescent="0.25">
      <c r="A19" s="1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47" ht="12.95" customHeight="1" x14ac:dyDescent="0.25">
      <c r="A20" s="48" t="s">
        <v>3</v>
      </c>
      <c r="B20" s="49"/>
      <c r="C20" s="49"/>
      <c r="D20" s="49"/>
      <c r="E20" s="49"/>
      <c r="F20" s="49"/>
      <c r="G20" s="49"/>
      <c r="H20" s="49"/>
      <c r="I20" s="49"/>
      <c r="J20" s="49"/>
      <c r="K20" s="8"/>
      <c r="L20" s="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47" ht="6.75" customHeight="1" thickBot="1" x14ac:dyDescent="0.3">
      <c r="A21" s="13"/>
      <c r="B21" s="14"/>
      <c r="C21" s="14"/>
      <c r="D21" s="14"/>
      <c r="E21" s="8"/>
      <c r="F21" s="8"/>
      <c r="G21" s="8"/>
      <c r="H21" s="8"/>
      <c r="I21" s="8"/>
      <c r="J21" s="8"/>
      <c r="K21" s="8"/>
      <c r="L21" s="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</row>
    <row r="22" spans="1:47" ht="15" customHeight="1" thickBot="1" x14ac:dyDescent="0.3">
      <c r="A22" s="13"/>
      <c r="B22" s="16"/>
      <c r="C22" s="16"/>
      <c r="D22" s="20"/>
      <c r="E22" s="50" t="s">
        <v>23</v>
      </c>
      <c r="F22" s="50"/>
      <c r="G22" s="50" t="str">
        <f>IF('dane do obliczeń'!B20=1,"Miesięczne opłaty netto [zł]","Roczne opłaty netto [zł]")</f>
        <v>Roczne opłaty netto [zł]</v>
      </c>
      <c r="H22" s="50"/>
      <c r="I22" s="19"/>
      <c r="J22" s="19"/>
      <c r="K22" s="8"/>
      <c r="L22" s="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ht="15" customHeight="1" x14ac:dyDescent="0.25">
      <c r="A23" s="13"/>
      <c r="B23" s="21"/>
      <c r="C23" s="21"/>
      <c r="D23" s="22"/>
      <c r="E23" s="51"/>
      <c r="F23" s="51"/>
      <c r="G23" s="51"/>
      <c r="H23" s="51"/>
      <c r="I23" s="19"/>
      <c r="J23" s="19"/>
      <c r="K23" s="8"/>
      <c r="L23" s="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</row>
    <row r="24" spans="1:47" ht="15" customHeight="1" x14ac:dyDescent="0.25">
      <c r="A24" s="8"/>
      <c r="B24" s="46" t="s">
        <v>25</v>
      </c>
      <c r="C24" s="46"/>
      <c r="D24" s="47"/>
      <c r="E24" s="45">
        <f>'dane do obliczeń'!C13</f>
        <v>12811.95</v>
      </c>
      <c r="F24" s="45"/>
      <c r="G24" s="45">
        <f>(G17*E24*'dane do obliczeń'!C20)/1000</f>
        <v>153743.4</v>
      </c>
      <c r="H24" s="45"/>
      <c r="I24" s="44"/>
      <c r="J24" s="44"/>
      <c r="K24" s="8"/>
      <c r="L24" s="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ht="15" customHeight="1" x14ac:dyDescent="0.25">
      <c r="A25" s="8"/>
      <c r="B25" s="46"/>
      <c r="C25" s="46"/>
      <c r="D25" s="47"/>
      <c r="E25" s="45"/>
      <c r="F25" s="45"/>
      <c r="G25" s="45"/>
      <c r="H25" s="45"/>
      <c r="I25" s="44"/>
      <c r="J25" s="44"/>
      <c r="K25" s="8"/>
      <c r="L25" s="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1:47" ht="15" customHeight="1" x14ac:dyDescent="0.25">
      <c r="A26" s="8"/>
      <c r="B26" s="56" t="s">
        <v>26</v>
      </c>
      <c r="C26" s="56"/>
      <c r="D26" s="57"/>
      <c r="E26" s="45">
        <f>'dane do obliczeń'!D13</f>
        <v>107.43</v>
      </c>
      <c r="F26" s="45"/>
      <c r="G26" s="45">
        <f>G16*E26</f>
        <v>107430</v>
      </c>
      <c r="H26" s="45"/>
      <c r="I26" s="44"/>
      <c r="J26" s="44"/>
      <c r="K26" s="8"/>
      <c r="L26" s="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</row>
    <row r="27" spans="1:47" ht="15" customHeight="1" x14ac:dyDescent="0.25">
      <c r="A27" s="8"/>
      <c r="B27" s="56"/>
      <c r="C27" s="56"/>
      <c r="D27" s="57"/>
      <c r="E27" s="45"/>
      <c r="F27" s="45"/>
      <c r="G27" s="45"/>
      <c r="H27" s="45"/>
      <c r="I27" s="44"/>
      <c r="J27" s="44"/>
      <c r="K27" s="8"/>
      <c r="L27" s="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</row>
    <row r="28" spans="1:47" ht="15" customHeight="1" x14ac:dyDescent="0.25">
      <c r="A28" s="8"/>
      <c r="B28" s="46" t="s">
        <v>27</v>
      </c>
      <c r="C28" s="46"/>
      <c r="D28" s="47"/>
      <c r="E28" s="45">
        <f>'dane do obliczeń'!E13</f>
        <v>0</v>
      </c>
      <c r="F28" s="45"/>
      <c r="G28" s="45">
        <f>(G17*E28*'dane do obliczeń'!C20)/1000</f>
        <v>0</v>
      </c>
      <c r="H28" s="45"/>
      <c r="I28" s="44"/>
      <c r="J28" s="44"/>
      <c r="K28" s="8"/>
      <c r="L28" s="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ht="15" customHeight="1" x14ac:dyDescent="0.25">
      <c r="A29" s="8"/>
      <c r="B29" s="46"/>
      <c r="C29" s="46"/>
      <c r="D29" s="47"/>
      <c r="E29" s="45"/>
      <c r="F29" s="45"/>
      <c r="G29" s="45"/>
      <c r="H29" s="45"/>
      <c r="I29" s="44"/>
      <c r="J29" s="44"/>
      <c r="K29" s="8"/>
      <c r="L29" s="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</row>
    <row r="30" spans="1:47" ht="15" customHeight="1" x14ac:dyDescent="0.25">
      <c r="A30" s="8"/>
      <c r="B30" s="50" t="s">
        <v>28</v>
      </c>
      <c r="C30" s="50"/>
      <c r="D30" s="55"/>
      <c r="E30" s="45">
        <f>'dane do obliczeń'!F13</f>
        <v>0</v>
      </c>
      <c r="F30" s="45"/>
      <c r="G30" s="45">
        <f>G16*E30</f>
        <v>0</v>
      </c>
      <c r="H30" s="45"/>
      <c r="I30" s="44"/>
      <c r="J30" s="44"/>
      <c r="K30" s="8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</row>
    <row r="31" spans="1:47" ht="15" customHeight="1" x14ac:dyDescent="0.25">
      <c r="A31" s="8"/>
      <c r="B31" s="50"/>
      <c r="C31" s="50"/>
      <c r="D31" s="55"/>
      <c r="E31" s="45"/>
      <c r="F31" s="45"/>
      <c r="G31" s="45"/>
      <c r="H31" s="45"/>
      <c r="I31" s="44"/>
      <c r="J31" s="44"/>
      <c r="K31" s="8"/>
      <c r="L31" s="8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</row>
    <row r="32" spans="1:47" ht="12.95" customHeight="1" thickBot="1" x14ac:dyDescent="0.3">
      <c r="A32" s="8"/>
      <c r="B32" s="23"/>
      <c r="C32" s="23"/>
      <c r="D32" s="23"/>
      <c r="E32" s="24"/>
      <c r="F32" s="52" t="s">
        <v>24</v>
      </c>
      <c r="G32" s="65">
        <f>SUM(G24:H31)</f>
        <v>261173.4</v>
      </c>
      <c r="H32" s="65"/>
      <c r="I32" s="54"/>
      <c r="J32" s="54"/>
      <c r="K32" s="8"/>
      <c r="L32" s="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</row>
    <row r="33" spans="1:47" ht="12.95" customHeight="1" thickBot="1" x14ac:dyDescent="0.3">
      <c r="A33" s="8"/>
      <c r="B33" s="17"/>
      <c r="C33" s="17"/>
      <c r="D33" s="17"/>
      <c r="E33" s="18"/>
      <c r="F33" s="53"/>
      <c r="G33" s="65"/>
      <c r="H33" s="65"/>
      <c r="I33" s="54"/>
      <c r="J33" s="54"/>
      <c r="K33" s="8"/>
      <c r="L33" s="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</row>
    <row r="34" spans="1:47" ht="6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</row>
    <row r="35" spans="1:47" ht="9.9499999999999993" customHeight="1" x14ac:dyDescent="0.25">
      <c r="A35" s="30"/>
      <c r="B35" s="31" t="s">
        <v>2</v>
      </c>
      <c r="C35" s="32"/>
      <c r="D35" s="32"/>
      <c r="E35" s="32"/>
      <c r="F35" s="32"/>
      <c r="G35" s="32"/>
      <c r="H35" s="32"/>
      <c r="I35" s="32"/>
      <c r="J35" s="30"/>
      <c r="K35" s="8"/>
      <c r="L35" s="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47" ht="9.9499999999999993" customHeight="1" x14ac:dyDescent="0.25">
      <c r="A36" s="33"/>
      <c r="B36" s="41" t="s">
        <v>38</v>
      </c>
      <c r="C36" s="41"/>
      <c r="D36" s="41"/>
      <c r="E36" s="41"/>
      <c r="F36" s="41"/>
      <c r="G36" s="41"/>
      <c r="H36" s="41"/>
      <c r="I36" s="41"/>
      <c r="J36" s="34"/>
      <c r="K36" s="8"/>
      <c r="L36" s="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</row>
    <row r="37" spans="1:47" ht="9.9499999999999993" customHeight="1" x14ac:dyDescent="0.25">
      <c r="A37" s="33"/>
      <c r="B37" s="41" t="s">
        <v>39</v>
      </c>
      <c r="C37" s="41"/>
      <c r="D37" s="41"/>
      <c r="E37" s="41"/>
      <c r="F37" s="41"/>
      <c r="G37" s="41"/>
      <c r="H37" s="41"/>
      <c r="I37" s="41"/>
      <c r="J37" s="34"/>
      <c r="K37" s="8"/>
      <c r="L37" s="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</row>
    <row r="38" spans="1:47" ht="9.9499999999999993" customHeight="1" x14ac:dyDescent="0.25">
      <c r="A38" s="33"/>
      <c r="B38" s="41" t="s">
        <v>40</v>
      </c>
      <c r="C38" s="41"/>
      <c r="D38" s="41"/>
      <c r="E38" s="41"/>
      <c r="F38" s="41"/>
      <c r="G38" s="41"/>
      <c r="H38" s="41"/>
      <c r="I38" s="41"/>
      <c r="J38" s="34"/>
      <c r="K38" s="8"/>
      <c r="L38" s="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</row>
    <row r="39" spans="1:47" ht="9.9499999999999993" customHeight="1" x14ac:dyDescent="0.25">
      <c r="A39" s="33"/>
      <c r="B39" s="41" t="s">
        <v>37</v>
      </c>
      <c r="C39" s="41"/>
      <c r="D39" s="41"/>
      <c r="E39" s="41"/>
      <c r="F39" s="41"/>
      <c r="G39" s="41"/>
      <c r="H39" s="41"/>
      <c r="I39" s="41"/>
      <c r="J39" s="34"/>
      <c r="K39" s="8"/>
      <c r="L39" s="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</row>
    <row r="40" spans="1:47" ht="9.9499999999999993" customHeight="1" x14ac:dyDescent="0.25">
      <c r="A40" s="30"/>
      <c r="B40" s="41"/>
      <c r="C40" s="42"/>
      <c r="D40" s="42"/>
      <c r="E40" s="42"/>
      <c r="F40" s="42"/>
      <c r="G40" s="42"/>
      <c r="H40" s="42"/>
      <c r="I40" s="42"/>
      <c r="J40" s="30"/>
      <c r="K40" s="8"/>
      <c r="L40" s="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</row>
    <row r="41" spans="1:47" ht="9.9499999999999993" customHeight="1" x14ac:dyDescent="0.25">
      <c r="A41" s="30"/>
      <c r="B41" s="43"/>
      <c r="C41" s="43"/>
      <c r="D41" s="43"/>
      <c r="E41" s="43"/>
      <c r="F41" s="43"/>
      <c r="G41" s="43"/>
      <c r="H41" s="43"/>
      <c r="I41" s="43"/>
      <c r="J41" s="30"/>
      <c r="K41" s="8"/>
      <c r="L41" s="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</row>
    <row r="42" spans="1:47" ht="9.9499999999999993" customHeight="1" x14ac:dyDescent="0.25">
      <c r="A42" s="30"/>
      <c r="B42" s="43"/>
      <c r="C42" s="43"/>
      <c r="D42" s="43"/>
      <c r="E42" s="43"/>
      <c r="F42" s="43"/>
      <c r="G42" s="43"/>
      <c r="H42" s="43"/>
      <c r="I42" s="43"/>
      <c r="J42" s="30"/>
      <c r="K42" s="8"/>
      <c r="L42" s="8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</row>
    <row r="43" spans="1:47" ht="9.9499999999999993" customHeight="1" x14ac:dyDescent="0.25">
      <c r="A43" s="30"/>
      <c r="B43" s="58"/>
      <c r="C43" s="59"/>
      <c r="D43" s="59"/>
      <c r="E43" s="59"/>
      <c r="F43" s="59"/>
      <c r="G43" s="59"/>
      <c r="H43" s="59"/>
      <c r="I43" s="59"/>
      <c r="J43" s="30"/>
      <c r="K43" s="8"/>
      <c r="L43" s="8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</row>
    <row r="44" spans="1:47" ht="16.5" customHeight="1" x14ac:dyDescent="0.25">
      <c r="A44" s="30"/>
      <c r="H44" s="32"/>
      <c r="I44" s="32"/>
      <c r="J44" s="30"/>
      <c r="K44" s="8"/>
      <c r="L44" s="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</row>
    <row r="45" spans="1:47" ht="9.9499999999999993" customHeight="1" x14ac:dyDescent="0.25">
      <c r="A45" s="30"/>
      <c r="B45" s="31" t="s">
        <v>17</v>
      </c>
      <c r="C45" s="32"/>
      <c r="D45" s="32"/>
      <c r="E45" s="32"/>
      <c r="F45" s="32"/>
      <c r="G45" s="32"/>
      <c r="H45" s="32"/>
      <c r="I45" s="32"/>
      <c r="J45" s="30"/>
      <c r="K45" s="8"/>
      <c r="L45" s="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</row>
    <row r="46" spans="1:47" ht="9.9499999999999993" customHeight="1" x14ac:dyDescent="0.25">
      <c r="A46" s="30"/>
      <c r="B46" s="35" t="s">
        <v>34</v>
      </c>
      <c r="C46" s="34"/>
      <c r="D46" s="34"/>
      <c r="E46" s="34"/>
      <c r="F46" s="34"/>
      <c r="G46" s="34"/>
      <c r="H46" s="32"/>
      <c r="I46" s="32"/>
      <c r="J46" s="30"/>
      <c r="K46" s="8"/>
      <c r="L46" s="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</row>
    <row r="47" spans="1:47" ht="9.9499999999999993" customHeight="1" x14ac:dyDescent="0.25">
      <c r="A47" s="30"/>
      <c r="B47" s="35" t="s">
        <v>41</v>
      </c>
      <c r="C47" s="34"/>
      <c r="D47" s="34"/>
      <c r="E47" s="34"/>
      <c r="F47" s="34"/>
      <c r="G47" s="34"/>
      <c r="H47" s="32"/>
      <c r="I47" s="32"/>
      <c r="J47" s="30"/>
      <c r="K47" s="8"/>
      <c r="L47" s="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ht="9.9499999999999993" customHeight="1" x14ac:dyDescent="0.25">
      <c r="A48" s="30"/>
      <c r="B48" s="35" t="s">
        <v>18</v>
      </c>
      <c r="C48" s="34"/>
      <c r="D48" s="34"/>
      <c r="E48" s="34"/>
      <c r="F48" s="34"/>
      <c r="G48" s="34"/>
      <c r="H48" s="32"/>
      <c r="I48" s="32"/>
      <c r="J48" s="30"/>
      <c r="K48" s="8"/>
      <c r="L48" s="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 ht="9.9499999999999993" customHeight="1" x14ac:dyDescent="0.25">
      <c r="A49" s="30"/>
      <c r="B49" s="35" t="s">
        <v>33</v>
      </c>
      <c r="C49" s="34"/>
      <c r="D49" s="34"/>
      <c r="E49" s="34"/>
      <c r="F49" s="34"/>
      <c r="G49" s="34"/>
      <c r="H49" s="32"/>
      <c r="I49" s="32"/>
      <c r="J49" s="30"/>
      <c r="K49" s="8"/>
      <c r="L49" s="8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 ht="9.9499999999999993" customHeight="1" x14ac:dyDescent="0.25">
      <c r="A50" s="30"/>
      <c r="B50" s="35" t="s">
        <v>19</v>
      </c>
      <c r="C50" s="39" t="s">
        <v>36</v>
      </c>
      <c r="D50" s="39"/>
      <c r="E50" s="39"/>
      <c r="F50" s="36"/>
      <c r="G50" s="34"/>
      <c r="H50" s="32"/>
      <c r="I50" s="32"/>
      <c r="J50" s="30"/>
      <c r="K50" s="8"/>
      <c r="L50" s="8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9" customHeight="1" x14ac:dyDescent="0.25">
      <c r="A51" s="28"/>
      <c r="B51" s="32"/>
      <c r="C51" s="32"/>
      <c r="D51" s="32"/>
      <c r="E51" s="32"/>
      <c r="F51" s="32"/>
      <c r="G51" s="32"/>
      <c r="H51" s="32"/>
      <c r="I51" s="32"/>
      <c r="J51" s="28"/>
      <c r="K51" s="8"/>
      <c r="L51" s="8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</row>
    <row r="52" spans="1:47" hidden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</row>
  </sheetData>
  <sheetProtection algorithmName="SHA-512" hashValue="MpndEAGpX/AnPn9V5a9hLtSqxQkL5z5YK7ipmn5+hRogFTs/4/UPql8XCmRtQJADWMW+i3MSPlXNhZJUAGCpyA==" saltValue="PmyTENjCiXhDfQvD29nBlw==" spinCount="100000" sheet="1" objects="1" scenarios="1"/>
  <dataConsolidate link="1"/>
  <mergeCells count="37">
    <mergeCell ref="F1:I5"/>
    <mergeCell ref="B43:I43"/>
    <mergeCell ref="G15:I15"/>
    <mergeCell ref="B15:F15"/>
    <mergeCell ref="G32:H33"/>
    <mergeCell ref="K7:L7"/>
    <mergeCell ref="G16:I16"/>
    <mergeCell ref="B17:F17"/>
    <mergeCell ref="G17:I17"/>
    <mergeCell ref="A9:J10"/>
    <mergeCell ref="A7:J7"/>
    <mergeCell ref="A12:J12"/>
    <mergeCell ref="B14:F14"/>
    <mergeCell ref="B16:F16"/>
    <mergeCell ref="E24:F25"/>
    <mergeCell ref="E22:F23"/>
    <mergeCell ref="E26:F27"/>
    <mergeCell ref="A20:J20"/>
    <mergeCell ref="G22:H23"/>
    <mergeCell ref="F32:F33"/>
    <mergeCell ref="I28:J29"/>
    <mergeCell ref="I30:J31"/>
    <mergeCell ref="G30:H31"/>
    <mergeCell ref="E30:F31"/>
    <mergeCell ref="G28:H29"/>
    <mergeCell ref="I26:J27"/>
    <mergeCell ref="G26:H27"/>
    <mergeCell ref="I32:J33"/>
    <mergeCell ref="E28:F29"/>
    <mergeCell ref="B30:D31"/>
    <mergeCell ref="B24:D25"/>
    <mergeCell ref="B26:D27"/>
    <mergeCell ref="B41:I41"/>
    <mergeCell ref="B42:I42"/>
    <mergeCell ref="I24:J25"/>
    <mergeCell ref="G24:H25"/>
    <mergeCell ref="B28:D29"/>
  </mergeCells>
  <hyperlinks>
    <hyperlink ref="C50" r:id="rId1" xr:uid="{00000000-0004-0000-0000-000000000000}"/>
  </hyperlinks>
  <pageMargins left="0.7" right="0.7" top="0.75" bottom="0.75" header="0.3" footer="0.3"/>
  <pageSetup paperSize="9" orientation="portrait" r:id="rId2"/>
  <headerFooter>
    <oddHeader>&amp;R&amp;"Calibri"&amp;10&amp;KFF8000 Chronione&amp;1#_x000D_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6</xdr:col>
                    <xdr:colOff>0</xdr:colOff>
                    <xdr:row>12</xdr:row>
                    <xdr:rowOff>85725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0"/>
  <sheetViews>
    <sheetView zoomScale="130" zoomScaleNormal="130" workbookViewId="0">
      <selection activeCell="D14" sqref="D14"/>
    </sheetView>
  </sheetViews>
  <sheetFormatPr defaultRowHeight="15" x14ac:dyDescent="0.25"/>
  <cols>
    <col min="2" max="2" width="48.7109375" customWidth="1"/>
    <col min="3" max="6" width="14.140625" customWidth="1"/>
  </cols>
  <sheetData>
    <row r="1" spans="1:6" ht="27" customHeight="1" x14ac:dyDescent="0.25"/>
    <row r="2" spans="1:6" ht="51" x14ac:dyDescent="0.25">
      <c r="A2" s="5" t="s">
        <v>14</v>
      </c>
      <c r="B2" s="2" t="s">
        <v>0</v>
      </c>
      <c r="C2" s="4" t="s">
        <v>5</v>
      </c>
      <c r="D2" s="4" t="s">
        <v>6</v>
      </c>
      <c r="E2" s="4" t="s">
        <v>7</v>
      </c>
      <c r="F2" s="4" t="s">
        <v>31</v>
      </c>
    </row>
    <row r="3" spans="1:6" ht="15" customHeight="1" x14ac:dyDescent="0.25">
      <c r="A3">
        <v>1</v>
      </c>
      <c r="B3" s="1" t="s">
        <v>8</v>
      </c>
      <c r="C3" s="38">
        <v>12811.95</v>
      </c>
      <c r="D3" s="40">
        <v>107.43</v>
      </c>
      <c r="E3" s="40">
        <v>6648.03</v>
      </c>
      <c r="F3" s="40">
        <v>35.479999999999997</v>
      </c>
    </row>
    <row r="4" spans="1:6" ht="15" customHeight="1" x14ac:dyDescent="0.25">
      <c r="A4">
        <v>2</v>
      </c>
      <c r="B4" s="1" t="s">
        <v>9</v>
      </c>
      <c r="C4" s="38">
        <v>12811.95</v>
      </c>
      <c r="D4" s="40">
        <v>107.43</v>
      </c>
      <c r="E4" s="40">
        <v>8619.3799999999992</v>
      </c>
      <c r="F4" s="40">
        <v>31.37</v>
      </c>
    </row>
    <row r="5" spans="1:6" ht="15" customHeight="1" x14ac:dyDescent="0.25">
      <c r="A5">
        <v>3</v>
      </c>
      <c r="B5" s="1" t="s">
        <v>10</v>
      </c>
      <c r="C5" s="38">
        <v>12811.95</v>
      </c>
      <c r="D5" s="40">
        <v>107.43</v>
      </c>
      <c r="E5" s="40">
        <v>3076.74</v>
      </c>
      <c r="F5" s="40">
        <v>12.29</v>
      </c>
    </row>
    <row r="6" spans="1:6" ht="15" customHeight="1" x14ac:dyDescent="0.25">
      <c r="A6">
        <v>4</v>
      </c>
      <c r="B6" s="37" t="s">
        <v>43</v>
      </c>
      <c r="C6" s="38">
        <v>12811.95</v>
      </c>
      <c r="D6" s="40">
        <v>107.43</v>
      </c>
      <c r="E6" s="40">
        <v>3076.74</v>
      </c>
      <c r="F6" s="40">
        <v>11.46</v>
      </c>
    </row>
    <row r="7" spans="1:6" ht="15" customHeight="1" x14ac:dyDescent="0.25">
      <c r="A7">
        <v>5</v>
      </c>
      <c r="B7" s="1" t="s">
        <v>11</v>
      </c>
      <c r="C7" s="38">
        <v>12811.95</v>
      </c>
      <c r="D7" s="40">
        <v>107.43</v>
      </c>
      <c r="E7" s="40">
        <v>0</v>
      </c>
      <c r="F7" s="40">
        <v>0</v>
      </c>
    </row>
    <row r="8" spans="1:6" ht="15" customHeight="1" x14ac:dyDescent="0.25">
      <c r="A8">
        <v>6</v>
      </c>
      <c r="B8" s="1" t="s">
        <v>12</v>
      </c>
      <c r="C8" s="40">
        <v>2850.38</v>
      </c>
      <c r="D8" s="40">
        <v>98.89</v>
      </c>
      <c r="E8" s="40">
        <v>0</v>
      </c>
      <c r="F8" s="40">
        <v>0</v>
      </c>
    </row>
    <row r="9" spans="1:6" ht="15" customHeight="1" x14ac:dyDescent="0.25">
      <c r="A9">
        <v>7</v>
      </c>
      <c r="B9" s="1" t="s">
        <v>13</v>
      </c>
      <c r="C9" s="40">
        <v>19295.29</v>
      </c>
      <c r="D9" s="40">
        <v>103.34</v>
      </c>
      <c r="E9" s="40">
        <v>0</v>
      </c>
      <c r="F9" s="40">
        <v>0</v>
      </c>
    </row>
    <row r="12" spans="1:6" x14ac:dyDescent="0.25">
      <c r="B12" s="77" t="s">
        <v>15</v>
      </c>
      <c r="C12" s="78"/>
      <c r="D12" s="78"/>
      <c r="E12" s="78"/>
      <c r="F12" s="79"/>
    </row>
    <row r="13" spans="1:6" x14ac:dyDescent="0.25">
      <c r="B13" s="6">
        <v>5</v>
      </c>
      <c r="C13" s="3">
        <f>VLOOKUP(B13,A3:F9,3,0)</f>
        <v>12811.95</v>
      </c>
      <c r="D13" s="3">
        <f>VLOOKUP(B13,A3:G9,4,0)</f>
        <v>107.43</v>
      </c>
      <c r="E13" s="3">
        <f>VLOOKUP(B13,A3:F9,5,0)</f>
        <v>0</v>
      </c>
      <c r="F13" s="3">
        <f>VLOOKUP(B13,A3:F9,6,0)</f>
        <v>0</v>
      </c>
    </row>
    <row r="17" spans="1:3" x14ac:dyDescent="0.25">
      <c r="A17" s="15">
        <v>1</v>
      </c>
      <c r="B17" s="15" t="s">
        <v>29</v>
      </c>
      <c r="C17" s="15">
        <v>1</v>
      </c>
    </row>
    <row r="18" spans="1:3" x14ac:dyDescent="0.25">
      <c r="A18" s="15">
        <v>2</v>
      </c>
      <c r="B18" s="15" t="s">
        <v>22</v>
      </c>
      <c r="C18" s="15">
        <v>12</v>
      </c>
    </row>
    <row r="19" spans="1:3" x14ac:dyDescent="0.25">
      <c r="A19" s="80" t="s">
        <v>21</v>
      </c>
      <c r="B19" s="81"/>
      <c r="C19" s="82"/>
    </row>
    <row r="20" spans="1:3" x14ac:dyDescent="0.25">
      <c r="A20" s="15"/>
      <c r="B20" s="15">
        <v>2</v>
      </c>
      <c r="C20" s="15">
        <f>IF(B20=1,1,12)</f>
        <v>12</v>
      </c>
    </row>
  </sheetData>
  <mergeCells count="2">
    <mergeCell ref="B12:F12"/>
    <mergeCell ref="A19:C19"/>
  </mergeCells>
  <pageMargins left="0.7" right="0.7" top="0.75" bottom="0.75" header="0.3" footer="0.3"/>
  <pageSetup paperSize="9" orientation="portrait" r:id="rId1"/>
  <headerFooter>
    <oddHeader>&amp;R&amp;"Calibri"&amp;10&amp;KFF8000 Chronione&amp;1#_x000D_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 OPŁAT</vt:lpstr>
      <vt:lpstr>dane do obliczeń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4c1d064-c8ff-4fa9-8412-64fa9b81d496_Enabled">
    <vt:lpwstr>true</vt:lpwstr>
  </property>
  <property fmtid="{D5CDD505-2E9C-101B-9397-08002B2CF9AE}" pid="3" name="MSIP_Label_44c1d064-c8ff-4fa9-8412-64fa9b81d496_SetDate">
    <vt:lpwstr>2025-11-19T12:57:00Z</vt:lpwstr>
  </property>
  <property fmtid="{D5CDD505-2E9C-101B-9397-08002B2CF9AE}" pid="4" name="MSIP_Label_44c1d064-c8ff-4fa9-8412-64fa9b81d496_Method">
    <vt:lpwstr>Privileged</vt:lpwstr>
  </property>
  <property fmtid="{D5CDD505-2E9C-101B-9397-08002B2CF9AE}" pid="5" name="MSIP_Label_44c1d064-c8ff-4fa9-8412-64fa9b81d496_Name">
    <vt:lpwstr>Chronione</vt:lpwstr>
  </property>
  <property fmtid="{D5CDD505-2E9C-101B-9397-08002B2CF9AE}" pid="6" name="MSIP_Label_44c1d064-c8ff-4fa9-8412-64fa9b81d496_SiteId">
    <vt:lpwstr>e9895a11-04dc-4848-aa12-7fca9faefb60</vt:lpwstr>
  </property>
  <property fmtid="{D5CDD505-2E9C-101B-9397-08002B2CF9AE}" pid="7" name="MSIP_Label_44c1d064-c8ff-4fa9-8412-64fa9b81d496_ActionId">
    <vt:lpwstr>a08200db-d307-4ef9-af49-efcafe9e3575</vt:lpwstr>
  </property>
  <property fmtid="{D5CDD505-2E9C-101B-9397-08002B2CF9AE}" pid="8" name="MSIP_Label_44c1d064-c8ff-4fa9-8412-64fa9b81d496_ContentBits">
    <vt:lpwstr>1</vt:lpwstr>
  </property>
</Properties>
</file>